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78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8" i="1"/>
  <c r="E9"/>
  <c r="E10"/>
  <c r="E11" l="1"/>
  <c r="E25" l="1"/>
  <c r="J25" s="1"/>
  <c r="E24"/>
  <c r="J24" s="1"/>
  <c r="E21"/>
  <c r="J21" s="1"/>
  <c r="E20"/>
  <c r="J20" s="1"/>
  <c r="E29" l="1"/>
  <c r="J29" s="1"/>
  <c r="E28"/>
  <c r="J28" s="1"/>
  <c r="E27"/>
  <c r="J27" s="1"/>
  <c r="E26"/>
  <c r="J26" s="1"/>
  <c r="E23"/>
  <c r="J23" s="1"/>
  <c r="E22"/>
  <c r="J22" s="1"/>
  <c r="E19"/>
  <c r="J19" s="1"/>
  <c r="E18"/>
  <c r="J18" s="1"/>
  <c r="E17"/>
  <c r="J17" s="1"/>
  <c r="E16"/>
  <c r="J16" s="1"/>
  <c r="E4"/>
  <c r="E3"/>
  <c r="E5" s="1"/>
  <c r="E2"/>
  <c r="K27" l="1"/>
  <c r="K29"/>
  <c r="B33" s="1"/>
  <c r="B32"/>
  <c r="G32" s="1"/>
  <c r="C33"/>
  <c r="G33"/>
  <c r="K30" l="1"/>
  <c r="C32"/>
  <c r="E32" s="1"/>
  <c r="B34"/>
  <c r="E33"/>
  <c r="H33"/>
  <c r="E34" l="1"/>
  <c r="C34"/>
  <c r="H32"/>
  <c r="G34"/>
  <c r="H34" l="1"/>
</calcChain>
</file>

<file path=xl/sharedStrings.xml><?xml version="1.0" encoding="utf-8"?>
<sst xmlns="http://schemas.openxmlformats.org/spreadsheetml/2006/main" count="42" uniqueCount="39">
  <si>
    <t>GIORNI 4</t>
  </si>
  <si>
    <t>X</t>
  </si>
  <si>
    <t>15 ORE</t>
  </si>
  <si>
    <t>GIORNI 1</t>
  </si>
  <si>
    <t xml:space="preserve">X </t>
  </si>
  <si>
    <t>20 ORE VENERDI'</t>
  </si>
  <si>
    <t>GIORNI 2</t>
  </si>
  <si>
    <t>x</t>
  </si>
  <si>
    <t>24 ORE</t>
  </si>
  <si>
    <t>COSTO SETTIMANALE</t>
  </si>
  <si>
    <t>n. operai in reperibilita</t>
  </si>
  <si>
    <t>imputazione capitoli di bilancio</t>
  </si>
  <si>
    <t>oneri prev</t>
  </si>
  <si>
    <t>totale da liquidare</t>
  </si>
  <si>
    <t>IRAP</t>
  </si>
  <si>
    <t>CAP. 600 - intervento 1010601 - tecnico</t>
  </si>
  <si>
    <t>cap. 600</t>
  </si>
  <si>
    <t>ore retribuite a 1.30</t>
  </si>
  <si>
    <t>ore retribuite a 1,63</t>
  </si>
  <si>
    <t>ore annue</t>
  </si>
  <si>
    <t>importo orario</t>
  </si>
  <si>
    <t>n. dipendenti</t>
  </si>
  <si>
    <t>tecnici</t>
  </si>
  <si>
    <t>COSTO PRESUNTO REPERIBILITA' ANNO 2016</t>
  </si>
  <si>
    <t>totale 2016</t>
  </si>
  <si>
    <t>CAP. 1068</t>
  </si>
  <si>
    <t>CAP. 1056</t>
  </si>
  <si>
    <t>matricola dipendenti in servizio di reperibilità</t>
  </si>
  <si>
    <t>2.0023</t>
  </si>
  <si>
    <t>2.0030</t>
  </si>
  <si>
    <t>2.2144</t>
  </si>
  <si>
    <t>2.0009</t>
  </si>
  <si>
    <t>2.0020</t>
  </si>
  <si>
    <t>2. 0017</t>
  </si>
  <si>
    <t>cap. 106 - intervento 1010501 - patrimonio</t>
  </si>
  <si>
    <t xml:space="preserve">mesi </t>
  </si>
  <si>
    <t>totale ore mensili</t>
  </si>
  <si>
    <t xml:space="preserve">ore di reperibilità </t>
  </si>
  <si>
    <t>2.2094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</si>
</sst>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horizontal="left"/>
    </xf>
    <xf numFmtId="44" fontId="0" fillId="0" borderId="0" xfId="0" applyNumberFormat="1" applyFill="1" applyBorder="1" applyAlignment="1"/>
    <xf numFmtId="2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/>
    <xf numFmtId="2" fontId="0" fillId="0" borderId="0" xfId="1" applyNumberFormat="1" applyFont="1" applyFill="1" applyBorder="1" applyAlignment="1"/>
    <xf numFmtId="44" fontId="4" fillId="0" borderId="0" xfId="0" applyNumberFormat="1" applyFont="1" applyFill="1" applyBorder="1" applyAlignment="1"/>
    <xf numFmtId="44" fontId="7" fillId="0" borderId="0" xfId="0" applyNumberFormat="1" applyFont="1" applyFill="1" applyBorder="1" applyAlignment="1"/>
    <xf numFmtId="2" fontId="0" fillId="0" borderId="0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1" xfId="0" applyFont="1" applyBorder="1"/>
    <xf numFmtId="4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" fontId="5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0" fillId="0" borderId="1" xfId="0" applyNumberFormat="1" applyFill="1" applyBorder="1" applyAlignment="1"/>
    <xf numFmtId="44" fontId="0" fillId="0" borderId="1" xfId="0" applyNumberFormat="1" applyFill="1" applyBorder="1" applyAlignment="1"/>
    <xf numFmtId="2" fontId="0" fillId="0" borderId="1" xfId="0" applyNumberForma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left"/>
    </xf>
    <xf numFmtId="2" fontId="0" fillId="0" borderId="1" xfId="1" applyNumberFormat="1" applyFont="1" applyFill="1" applyBorder="1" applyAlignment="1"/>
    <xf numFmtId="44" fontId="4" fillId="0" borderId="1" xfId="0" applyNumberFormat="1" applyFont="1" applyFill="1" applyBorder="1" applyAlignment="1">
      <alignment horizontal="left"/>
    </xf>
    <xf numFmtId="2" fontId="0" fillId="0" borderId="1" xfId="0" applyNumberFormat="1" applyFill="1" applyBorder="1" applyAlignment="1"/>
    <xf numFmtId="0" fontId="3" fillId="0" borderId="1" xfId="0" applyFont="1" applyFill="1" applyBorder="1" applyAlignment="1">
      <alignment horizontal="left"/>
    </xf>
    <xf numFmtId="44" fontId="7" fillId="0" borderId="1" xfId="0" applyNumberFormat="1" applyFont="1" applyFill="1" applyBorder="1" applyAlignme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3" fontId="3" fillId="0" borderId="0" xfId="2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workbookViewId="0">
      <selection activeCell="B28" sqref="B28"/>
    </sheetView>
  </sheetViews>
  <sheetFormatPr defaultRowHeight="15"/>
  <cols>
    <col min="1" max="1" width="45.42578125" customWidth="1"/>
    <col min="2" max="2" width="14.5703125" bestFit="1" customWidth="1"/>
    <col min="3" max="4" width="15.5703125" customWidth="1"/>
    <col min="5" max="5" width="18.42578125" bestFit="1" customWidth="1"/>
    <col min="6" max="6" width="12.42578125" customWidth="1"/>
    <col min="7" max="7" width="12" customWidth="1"/>
    <col min="8" max="8" width="10.140625" bestFit="1" customWidth="1"/>
    <col min="9" max="9" width="14.28515625" style="13" bestFit="1" customWidth="1"/>
    <col min="10" max="10" width="11" bestFit="1" customWidth="1"/>
    <col min="11" max="11" width="13.140625" customWidth="1"/>
    <col min="12" max="12" width="11" customWidth="1"/>
  </cols>
  <sheetData>
    <row r="1" spans="1:12" ht="33.75" customHeight="1">
      <c r="A1" s="1" t="s">
        <v>23</v>
      </c>
      <c r="B1" s="1"/>
      <c r="C1" s="1"/>
      <c r="D1" s="1"/>
      <c r="E1" s="2"/>
      <c r="F1" s="2"/>
      <c r="G1" s="3"/>
      <c r="H1" s="2"/>
      <c r="I1" s="10"/>
      <c r="J1" s="2"/>
      <c r="K1" s="2"/>
    </row>
    <row r="2" spans="1:12">
      <c r="A2" s="4" t="s">
        <v>0</v>
      </c>
      <c r="B2" s="5" t="s">
        <v>1</v>
      </c>
      <c r="C2" s="5" t="s">
        <v>2</v>
      </c>
      <c r="D2" s="1"/>
      <c r="E2" s="2">
        <f>4*15*1.3</f>
        <v>78</v>
      </c>
      <c r="F2" s="2"/>
      <c r="G2" s="3"/>
      <c r="H2" s="2"/>
      <c r="I2" s="10"/>
      <c r="J2" s="2"/>
      <c r="K2" s="2"/>
    </row>
    <row r="3" spans="1:12">
      <c r="A3" s="4" t="s">
        <v>3</v>
      </c>
      <c r="B3" s="4" t="s">
        <v>4</v>
      </c>
      <c r="C3" s="4" t="s">
        <v>5</v>
      </c>
      <c r="D3" s="4"/>
      <c r="E3" s="2">
        <f>1*20*1.3</f>
        <v>26</v>
      </c>
      <c r="F3" s="2"/>
      <c r="G3" s="3"/>
      <c r="H3" s="2"/>
      <c r="I3" s="10"/>
      <c r="J3" s="2"/>
      <c r="K3" s="2"/>
    </row>
    <row r="4" spans="1:12">
      <c r="A4" s="4" t="s">
        <v>6</v>
      </c>
      <c r="B4" s="4" t="s">
        <v>7</v>
      </c>
      <c r="C4" s="4" t="s">
        <v>8</v>
      </c>
      <c r="D4" s="4"/>
      <c r="E4" s="2">
        <f>2*24*1.3</f>
        <v>62.400000000000006</v>
      </c>
      <c r="F4" s="2"/>
      <c r="G4" s="3"/>
      <c r="H4" s="2"/>
      <c r="I4" s="10"/>
      <c r="J4" s="2"/>
      <c r="K4" s="2"/>
    </row>
    <row r="5" spans="1:12">
      <c r="A5" s="5" t="s">
        <v>9</v>
      </c>
      <c r="B5" s="5"/>
      <c r="C5" s="5"/>
      <c r="D5" s="5"/>
      <c r="E5" s="2">
        <f>SUM(E2:E4)</f>
        <v>166.4</v>
      </c>
      <c r="F5" s="2"/>
      <c r="G5" s="3"/>
      <c r="H5" s="2"/>
      <c r="I5" s="10"/>
      <c r="J5" s="2"/>
      <c r="K5" s="2"/>
    </row>
    <row r="6" spans="1:12">
      <c r="A6" s="5"/>
      <c r="B6" s="5"/>
      <c r="C6" s="5"/>
      <c r="D6" s="5"/>
      <c r="E6" s="2"/>
      <c r="F6" s="2"/>
      <c r="G6" s="3"/>
      <c r="H6" s="2"/>
      <c r="I6" s="10"/>
      <c r="J6" s="2"/>
      <c r="K6" s="2"/>
    </row>
    <row r="7" spans="1:12">
      <c r="A7" s="5"/>
      <c r="B7" s="5"/>
      <c r="C7" s="5"/>
      <c r="D7" s="47" t="s">
        <v>35</v>
      </c>
      <c r="E7" s="2" t="s">
        <v>36</v>
      </c>
      <c r="F7" s="2"/>
      <c r="G7" s="3"/>
      <c r="H7" s="2"/>
      <c r="I7" s="10"/>
      <c r="J7" s="2"/>
      <c r="K7" s="2"/>
    </row>
    <row r="8" spans="1:12">
      <c r="A8" s="5" t="s">
        <v>37</v>
      </c>
      <c r="B8" s="5">
        <v>128</v>
      </c>
      <c r="C8" s="5" t="s">
        <v>7</v>
      </c>
      <c r="D8" s="46">
        <v>12</v>
      </c>
      <c r="E8" s="7">
        <f>B8*D8</f>
        <v>1536</v>
      </c>
      <c r="F8" s="2"/>
      <c r="G8" s="3"/>
      <c r="H8" s="2"/>
      <c r="I8" s="10"/>
      <c r="J8" s="2"/>
      <c r="K8" s="2"/>
    </row>
    <row r="9" spans="1:12">
      <c r="A9" s="5" t="s">
        <v>17</v>
      </c>
      <c r="B9" s="5">
        <v>504</v>
      </c>
      <c r="C9" s="5" t="s">
        <v>7</v>
      </c>
      <c r="D9" s="12">
        <v>1.3</v>
      </c>
      <c r="E9" s="7">
        <f>B9*D9</f>
        <v>655.20000000000005</v>
      </c>
      <c r="F9" s="2"/>
      <c r="G9" s="3"/>
      <c r="H9" s="2"/>
      <c r="I9" s="10"/>
      <c r="J9" s="2"/>
      <c r="K9" s="2"/>
    </row>
    <row r="10" spans="1:12">
      <c r="A10" s="5" t="s">
        <v>18</v>
      </c>
      <c r="B10" s="11">
        <v>1032</v>
      </c>
      <c r="C10" s="5" t="s">
        <v>7</v>
      </c>
      <c r="D10" s="12">
        <v>1.63</v>
      </c>
      <c r="E10" s="7">
        <f>B10*D10</f>
        <v>1682.1599999999999</v>
      </c>
      <c r="F10" s="2"/>
      <c r="G10" s="3"/>
      <c r="H10" s="2"/>
      <c r="I10" s="10"/>
      <c r="J10" s="2"/>
      <c r="K10" s="2"/>
    </row>
    <row r="11" spans="1:12">
      <c r="A11" s="5"/>
      <c r="B11" s="11"/>
      <c r="C11" s="5"/>
      <c r="D11" s="12"/>
      <c r="E11" s="7">
        <f>SUM(E9:E10)</f>
        <v>2337.3599999999997</v>
      </c>
      <c r="F11" s="2"/>
      <c r="G11" s="3"/>
      <c r="H11" s="2"/>
      <c r="I11" s="10"/>
      <c r="J11" s="2"/>
      <c r="K11" s="2"/>
    </row>
    <row r="12" spans="1:12" ht="27" customHeight="1">
      <c r="A12" s="1" t="s">
        <v>10</v>
      </c>
      <c r="B12" s="1"/>
      <c r="C12" s="1"/>
      <c r="D12" s="1"/>
      <c r="E12" s="45">
        <v>5</v>
      </c>
      <c r="F12" s="2"/>
      <c r="G12" s="3"/>
      <c r="H12" s="2"/>
      <c r="I12" s="10"/>
      <c r="J12" s="2"/>
      <c r="K12" s="2"/>
    </row>
    <row r="13" spans="1:12" ht="27" customHeight="1">
      <c r="A13" s="1" t="s">
        <v>22</v>
      </c>
      <c r="B13" s="1"/>
      <c r="C13" s="1"/>
      <c r="D13" s="1"/>
      <c r="E13" s="45">
        <v>2</v>
      </c>
      <c r="F13" s="2"/>
      <c r="G13" s="3"/>
      <c r="H13" s="2"/>
      <c r="I13" s="10"/>
      <c r="J13" s="2"/>
      <c r="K13" s="2"/>
    </row>
    <row r="14" spans="1:12" ht="27" customHeight="1">
      <c r="A14" s="1"/>
      <c r="B14" s="1"/>
      <c r="C14" s="1"/>
      <c r="D14" s="1"/>
      <c r="E14" s="6"/>
      <c r="F14" s="2"/>
      <c r="G14" s="3"/>
      <c r="H14" s="2"/>
      <c r="I14" s="10"/>
      <c r="J14" s="2"/>
      <c r="K14" s="2"/>
    </row>
    <row r="15" spans="1:12" ht="42" customHeight="1">
      <c r="A15" s="29" t="s">
        <v>27</v>
      </c>
      <c r="B15" s="43" t="s">
        <v>20</v>
      </c>
      <c r="C15" s="43" t="s">
        <v>19</v>
      </c>
      <c r="D15" s="29"/>
      <c r="E15" s="30"/>
      <c r="F15" s="31"/>
      <c r="G15" s="32"/>
      <c r="H15" s="31"/>
      <c r="I15" s="33" t="s">
        <v>21</v>
      </c>
      <c r="J15" s="31"/>
      <c r="K15" s="31"/>
      <c r="L15" s="34"/>
    </row>
    <row r="16" spans="1:12">
      <c r="A16" s="44" t="s">
        <v>28</v>
      </c>
      <c r="B16" s="41">
        <v>1.3</v>
      </c>
      <c r="C16" s="41">
        <v>504</v>
      </c>
      <c r="D16" s="35"/>
      <c r="E16" s="31">
        <f>C16*1.3</f>
        <v>655.20000000000005</v>
      </c>
      <c r="F16" s="31"/>
      <c r="G16" s="36"/>
      <c r="H16" s="31"/>
      <c r="I16" s="32">
        <v>1</v>
      </c>
      <c r="J16" s="31">
        <f t="shared" ref="J16:J29" si="0">E16*I16</f>
        <v>655.20000000000005</v>
      </c>
      <c r="K16" s="37"/>
      <c r="L16" s="34"/>
    </row>
    <row r="17" spans="1:12">
      <c r="A17" s="35"/>
      <c r="B17" s="41">
        <v>1.63</v>
      </c>
      <c r="C17" s="41">
        <v>840</v>
      </c>
      <c r="D17" s="35"/>
      <c r="E17" s="31">
        <f>C17*1.63</f>
        <v>1369.1999999999998</v>
      </c>
      <c r="F17" s="31"/>
      <c r="G17" s="36"/>
      <c r="H17" s="31"/>
      <c r="I17" s="32">
        <v>1</v>
      </c>
      <c r="J17" s="31">
        <f t="shared" si="0"/>
        <v>1369.1999999999998</v>
      </c>
      <c r="K17" s="37"/>
      <c r="L17" s="34"/>
    </row>
    <row r="18" spans="1:12">
      <c r="A18" s="44" t="s">
        <v>29</v>
      </c>
      <c r="B18" s="41">
        <v>1.3</v>
      </c>
      <c r="C18" s="41">
        <v>504</v>
      </c>
      <c r="D18" s="35"/>
      <c r="E18" s="31">
        <f>C18*1.3</f>
        <v>655.20000000000005</v>
      </c>
      <c r="F18" s="31"/>
      <c r="G18" s="36"/>
      <c r="H18" s="31"/>
      <c r="I18" s="32">
        <v>1</v>
      </c>
      <c r="J18" s="31">
        <f t="shared" si="0"/>
        <v>655.20000000000005</v>
      </c>
      <c r="K18" s="37"/>
      <c r="L18" s="34"/>
    </row>
    <row r="19" spans="1:12">
      <c r="A19" s="35"/>
      <c r="B19" s="41">
        <v>1.63</v>
      </c>
      <c r="C19" s="41">
        <v>840</v>
      </c>
      <c r="D19" s="35"/>
      <c r="E19" s="31">
        <f>C19*1.3</f>
        <v>1092</v>
      </c>
      <c r="F19" s="31"/>
      <c r="G19" s="36"/>
      <c r="H19" s="31"/>
      <c r="I19" s="32">
        <v>1</v>
      </c>
      <c r="J19" s="31">
        <f t="shared" si="0"/>
        <v>1092</v>
      </c>
      <c r="K19" s="37"/>
      <c r="L19" s="34"/>
    </row>
    <row r="20" spans="1:12">
      <c r="A20" s="44" t="s">
        <v>30</v>
      </c>
      <c r="B20" s="41">
        <v>1.3</v>
      </c>
      <c r="C20" s="41">
        <v>504</v>
      </c>
      <c r="D20" s="35"/>
      <c r="E20" s="31">
        <f>C20*1.3</f>
        <v>655.20000000000005</v>
      </c>
      <c r="F20" s="31"/>
      <c r="G20" s="36"/>
      <c r="H20" s="31"/>
      <c r="I20" s="32">
        <v>1</v>
      </c>
      <c r="J20" s="31">
        <f t="shared" si="0"/>
        <v>655.20000000000005</v>
      </c>
      <c r="K20" s="37"/>
      <c r="L20" s="34"/>
    </row>
    <row r="21" spans="1:12">
      <c r="A21" s="35"/>
      <c r="B21" s="41">
        <v>1.63</v>
      </c>
      <c r="C21" s="41">
        <v>840</v>
      </c>
      <c r="D21" s="35"/>
      <c r="E21" s="31">
        <f>C21*B21</f>
        <v>1369.1999999999998</v>
      </c>
      <c r="F21" s="31"/>
      <c r="G21" s="36"/>
      <c r="H21" s="31"/>
      <c r="I21" s="32">
        <v>1</v>
      </c>
      <c r="J21" s="31">
        <f t="shared" si="0"/>
        <v>1369.1999999999998</v>
      </c>
      <c r="K21" s="37"/>
      <c r="L21" s="34"/>
    </row>
    <row r="22" spans="1:12">
      <c r="A22" s="44" t="s">
        <v>31</v>
      </c>
      <c r="B22" s="41">
        <v>1.3</v>
      </c>
      <c r="C22" s="41">
        <v>504</v>
      </c>
      <c r="D22" s="35"/>
      <c r="E22" s="31">
        <f>C22*1.3</f>
        <v>655.20000000000005</v>
      </c>
      <c r="F22" s="31"/>
      <c r="G22" s="38"/>
      <c r="H22" s="31"/>
      <c r="I22" s="32">
        <v>1</v>
      </c>
      <c r="J22" s="31">
        <f t="shared" si="0"/>
        <v>655.20000000000005</v>
      </c>
      <c r="K22" s="37"/>
      <c r="L22" s="34"/>
    </row>
    <row r="23" spans="1:12">
      <c r="A23" s="35"/>
      <c r="B23" s="41">
        <v>1.63</v>
      </c>
      <c r="C23" s="41">
        <v>2568</v>
      </c>
      <c r="D23" s="35"/>
      <c r="E23" s="31">
        <f>C23*1.63</f>
        <v>4185.84</v>
      </c>
      <c r="F23" s="31"/>
      <c r="G23" s="38"/>
      <c r="H23" s="31"/>
      <c r="I23" s="32">
        <v>1</v>
      </c>
      <c r="J23" s="31">
        <f t="shared" si="0"/>
        <v>4185.84</v>
      </c>
      <c r="K23" s="37"/>
      <c r="L23" s="34"/>
    </row>
    <row r="24" spans="1:12">
      <c r="A24" s="44" t="s">
        <v>32</v>
      </c>
      <c r="B24" s="41">
        <v>1.3</v>
      </c>
      <c r="C24" s="41">
        <v>504</v>
      </c>
      <c r="D24" s="35"/>
      <c r="E24" s="31">
        <f>C24*1.3</f>
        <v>655.20000000000005</v>
      </c>
      <c r="F24" s="31"/>
      <c r="G24" s="36"/>
      <c r="H24" s="31"/>
      <c r="I24" s="32">
        <v>1</v>
      </c>
      <c r="J24" s="31">
        <f t="shared" ref="J24:J25" si="1">E24*I24</f>
        <v>655.20000000000005</v>
      </c>
      <c r="K24" s="37"/>
      <c r="L24" s="34"/>
    </row>
    <row r="25" spans="1:12">
      <c r="A25" s="35"/>
      <c r="B25" s="41">
        <v>1.63</v>
      </c>
      <c r="C25" s="41">
        <v>840</v>
      </c>
      <c r="D25" s="35"/>
      <c r="E25" s="31">
        <f>C25*1.63</f>
        <v>1369.1999999999998</v>
      </c>
      <c r="F25" s="31"/>
      <c r="G25" s="36"/>
      <c r="H25" s="31"/>
      <c r="I25" s="32">
        <v>1</v>
      </c>
      <c r="J25" s="31">
        <f t="shared" si="1"/>
        <v>1369.1999999999998</v>
      </c>
      <c r="K25" s="37"/>
      <c r="L25" s="34"/>
    </row>
    <row r="26" spans="1:12">
      <c r="A26" s="35" t="s">
        <v>33</v>
      </c>
      <c r="B26" s="41">
        <v>1.3</v>
      </c>
      <c r="C26" s="41">
        <v>504</v>
      </c>
      <c r="D26" s="35"/>
      <c r="E26" s="31">
        <f>C26*1.3</f>
        <v>655.20000000000005</v>
      </c>
      <c r="F26" s="31"/>
      <c r="G26" s="36"/>
      <c r="H26" s="31"/>
      <c r="I26" s="32">
        <v>2</v>
      </c>
      <c r="J26" s="31">
        <f t="shared" si="0"/>
        <v>1310.4000000000001</v>
      </c>
      <c r="K26" s="37"/>
      <c r="L26" s="34"/>
    </row>
    <row r="27" spans="1:12">
      <c r="A27" s="35"/>
      <c r="B27" s="41">
        <v>1.63</v>
      </c>
      <c r="C27" s="41">
        <v>840</v>
      </c>
      <c r="D27" s="35"/>
      <c r="E27" s="31">
        <f>C27*1.63</f>
        <v>1369.1999999999998</v>
      </c>
      <c r="F27" s="31"/>
      <c r="G27" s="36"/>
      <c r="H27" s="31"/>
      <c r="I27" s="32">
        <v>2</v>
      </c>
      <c r="J27" s="31">
        <f t="shared" si="0"/>
        <v>2738.3999999999996</v>
      </c>
      <c r="K27" s="37">
        <f>J16+J17+J18+J19+J20+J21+J22+J23+J26+J27</f>
        <v>14685.84</v>
      </c>
      <c r="L27" s="34"/>
    </row>
    <row r="28" spans="1:12" ht="24.75" customHeight="1">
      <c r="A28" s="44" t="s">
        <v>38</v>
      </c>
      <c r="B28" s="41">
        <v>1.3</v>
      </c>
      <c r="C28" s="42">
        <v>504</v>
      </c>
      <c r="D28" s="39"/>
      <c r="E28" s="31">
        <f>C28*1.3</f>
        <v>655.20000000000005</v>
      </c>
      <c r="F28" s="31"/>
      <c r="G28" s="38"/>
      <c r="H28" s="31"/>
      <c r="I28" s="32">
        <v>1</v>
      </c>
      <c r="J28" s="31">
        <f t="shared" si="0"/>
        <v>655.20000000000005</v>
      </c>
      <c r="K28" s="40"/>
      <c r="L28" s="34"/>
    </row>
    <row r="29" spans="1:12">
      <c r="A29" s="35"/>
      <c r="B29" s="41">
        <v>1.63</v>
      </c>
      <c r="C29" s="42">
        <v>2568</v>
      </c>
      <c r="D29" s="39"/>
      <c r="E29" s="31">
        <f>C29*1.63</f>
        <v>4185.84</v>
      </c>
      <c r="F29" s="31"/>
      <c r="G29" s="38"/>
      <c r="H29" s="31"/>
      <c r="I29" s="32">
        <v>1</v>
      </c>
      <c r="J29" s="31">
        <f t="shared" si="0"/>
        <v>4185.84</v>
      </c>
      <c r="K29" s="40">
        <f>J28+J29</f>
        <v>4841.04</v>
      </c>
      <c r="L29" s="34" t="s">
        <v>16</v>
      </c>
    </row>
    <row r="30" spans="1:12" ht="29.25" customHeight="1">
      <c r="A30" s="29"/>
      <c r="B30" s="29"/>
      <c r="C30" s="29"/>
      <c r="D30" s="29"/>
      <c r="E30" s="31"/>
      <c r="F30" s="31"/>
      <c r="G30" s="38"/>
      <c r="H30" s="31"/>
      <c r="I30" s="32"/>
      <c r="J30" s="31"/>
      <c r="K30" s="31">
        <f>SUM(K17:K29)</f>
        <v>19526.88</v>
      </c>
      <c r="L30" s="34"/>
    </row>
    <row r="31" spans="1:12" ht="39.75" customHeight="1">
      <c r="A31" s="25" t="s">
        <v>11</v>
      </c>
      <c r="B31" s="26"/>
      <c r="C31" s="27" t="s">
        <v>12</v>
      </c>
      <c r="D31" s="27"/>
      <c r="E31" s="27" t="s">
        <v>13</v>
      </c>
      <c r="F31" s="25"/>
      <c r="G31" s="28" t="s">
        <v>14</v>
      </c>
      <c r="H31" s="25"/>
      <c r="I31" s="10"/>
      <c r="J31" s="2"/>
      <c r="K31" s="2"/>
    </row>
    <row r="32" spans="1:12" ht="27.75" customHeight="1">
      <c r="A32" s="16" t="s">
        <v>34</v>
      </c>
      <c r="B32" s="17">
        <f>K27</f>
        <v>14685.84</v>
      </c>
      <c r="C32" s="18">
        <f>B32*23.8/100</f>
        <v>3495.2299200000002</v>
      </c>
      <c r="D32" s="18"/>
      <c r="E32" s="18">
        <f>SUM(B32:C32)</f>
        <v>18181.069920000002</v>
      </c>
      <c r="F32" s="16" t="s">
        <v>25</v>
      </c>
      <c r="G32" s="18">
        <f>B32*8.5/100</f>
        <v>1248.2963999999999</v>
      </c>
      <c r="H32" s="19">
        <f>B32+C32+G32</f>
        <v>19429.366320000001</v>
      </c>
      <c r="I32" s="10"/>
      <c r="J32" s="2"/>
      <c r="K32" s="2"/>
    </row>
    <row r="33" spans="1:11" ht="30" customHeight="1">
      <c r="A33" s="16" t="s">
        <v>15</v>
      </c>
      <c r="B33" s="17">
        <f>K29</f>
        <v>4841.04</v>
      </c>
      <c r="C33" s="18">
        <f>B33*23.8/100</f>
        <v>1152.16752</v>
      </c>
      <c r="D33" s="18"/>
      <c r="E33" s="18">
        <f>SUM(B33:C33)</f>
        <v>5993.2075199999999</v>
      </c>
      <c r="F33" s="16" t="s">
        <v>26</v>
      </c>
      <c r="G33" s="18">
        <f>B33*8.5/100</f>
        <v>411.48839999999996</v>
      </c>
      <c r="H33" s="19">
        <f>B33+C33+G33</f>
        <v>6404.6959200000001</v>
      </c>
      <c r="I33" s="10"/>
      <c r="J33" s="2"/>
      <c r="K33" s="2"/>
    </row>
    <row r="34" spans="1:11" s="15" customFormat="1" ht="33" customHeight="1">
      <c r="A34" s="20" t="s">
        <v>24</v>
      </c>
      <c r="B34" s="21">
        <f>SUM(B32:B33)</f>
        <v>19526.88</v>
      </c>
      <c r="C34" s="21">
        <f>SUM(C32:C33)</f>
        <v>4647.3974400000006</v>
      </c>
      <c r="D34" s="21"/>
      <c r="E34" s="22">
        <f>SUM(E32:E33)</f>
        <v>24174.277440000002</v>
      </c>
      <c r="F34" s="23"/>
      <c r="G34" s="22">
        <f>SUM(G32:G33)</f>
        <v>1659.7847999999999</v>
      </c>
      <c r="H34" s="24">
        <f>E34+G34</f>
        <v>25834.062240000003</v>
      </c>
      <c r="I34" s="14"/>
      <c r="J34" s="9"/>
      <c r="K34" s="9"/>
    </row>
    <row r="35" spans="1:11">
      <c r="A35" s="4"/>
      <c r="B35" s="4"/>
      <c r="C35" s="4"/>
      <c r="D35" s="4"/>
      <c r="E35" s="2"/>
      <c r="F35" s="2"/>
      <c r="G35" s="3"/>
      <c r="H35" s="2"/>
      <c r="I35" s="10"/>
      <c r="J35" s="2"/>
      <c r="K35" s="2"/>
    </row>
    <row r="36" spans="1:11">
      <c r="A36" s="4"/>
      <c r="B36" s="4"/>
      <c r="C36" s="4"/>
      <c r="D36" s="4"/>
      <c r="E36" s="2"/>
      <c r="F36" s="2"/>
      <c r="G36" s="3"/>
      <c r="H36" s="2"/>
      <c r="I36" s="10"/>
      <c r="J36" s="2"/>
      <c r="K36" s="2"/>
    </row>
    <row r="37" spans="1:11">
      <c r="A37" s="4"/>
      <c r="B37" s="4"/>
      <c r="C37" s="4"/>
      <c r="D37" s="4"/>
      <c r="E37" s="2"/>
      <c r="F37" s="2"/>
      <c r="G37" s="3"/>
      <c r="H37" s="2"/>
      <c r="I37" s="10"/>
      <c r="J37" s="2"/>
      <c r="K37" s="2"/>
    </row>
    <row r="38" spans="1:11">
      <c r="A38" s="4"/>
      <c r="B38" s="4"/>
      <c r="C38" s="4"/>
      <c r="D38" s="4"/>
      <c r="E38" s="2"/>
      <c r="F38" s="2"/>
      <c r="G38" s="3"/>
      <c r="H38" s="2"/>
      <c r="I38" s="10"/>
      <c r="J38" s="8"/>
      <c r="K38" s="8"/>
    </row>
    <row r="39" spans="1:11">
      <c r="A39" s="4"/>
      <c r="B39" s="4"/>
      <c r="C39" s="4"/>
      <c r="D39" s="4"/>
      <c r="E39" s="2"/>
      <c r="F39" s="2"/>
      <c r="G39" s="3"/>
      <c r="H39" s="2"/>
      <c r="I39" s="10"/>
      <c r="J39" s="2"/>
      <c r="K39" s="2"/>
    </row>
    <row r="40" spans="1:11">
      <c r="A40" s="4"/>
      <c r="B40" s="4"/>
      <c r="C40" s="4"/>
      <c r="D40" s="4"/>
      <c r="E40" s="2"/>
      <c r="F40" s="2"/>
      <c r="G40" s="3"/>
      <c r="H40" s="2"/>
      <c r="I40" s="10"/>
      <c r="J40" s="2"/>
      <c r="K40" s="2"/>
    </row>
    <row r="41" spans="1:11">
      <c r="A41" s="4"/>
      <c r="B41" s="4"/>
      <c r="C41" s="4"/>
      <c r="D41" s="4"/>
      <c r="E41" s="2"/>
      <c r="F41" s="2"/>
      <c r="G41" s="3"/>
      <c r="H41" s="2"/>
      <c r="I41" s="10"/>
      <c r="J41" s="8"/>
      <c r="K41" s="8"/>
    </row>
    <row r="42" spans="1:11">
      <c r="A42" s="4"/>
      <c r="B42" s="4"/>
      <c r="C42" s="4"/>
      <c r="D42" s="4"/>
      <c r="E42" s="2"/>
      <c r="F42" s="2"/>
      <c r="G42" s="3"/>
      <c r="H42" s="2"/>
      <c r="I42" s="10"/>
      <c r="J42" s="2"/>
      <c r="K42" s="2"/>
    </row>
    <row r="43" spans="1:11">
      <c r="A43" s="4"/>
      <c r="B43" s="4"/>
      <c r="C43" s="4"/>
      <c r="D43" s="4"/>
      <c r="E43" s="2"/>
      <c r="F43" s="2"/>
      <c r="G43" s="3"/>
      <c r="H43" s="2"/>
      <c r="I43" s="10"/>
      <c r="J43" s="2"/>
      <c r="K43" s="2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&amp;Ccosto presunto reperibilità anno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Aiardi</dc:creator>
  <cp:lastModifiedBy>Cristina Aiardi</cp:lastModifiedBy>
  <cp:lastPrinted>2016-03-10T09:10:04Z</cp:lastPrinted>
  <dcterms:created xsi:type="dcterms:W3CDTF">2010-02-04T08:49:13Z</dcterms:created>
  <dcterms:modified xsi:type="dcterms:W3CDTF">2016-04-15T10:39:53Z</dcterms:modified>
</cp:coreProperties>
</file>